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<sst xmlns="http://schemas.openxmlformats.org/spreadsheetml/2006/main" count="288" uniqueCount="109">
  <si>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</si>
  <si>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</si>
  <si>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</si>
  <si>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</si>
  <si>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</si>
  <si>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</si>
  <si>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</si>
  <si>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</si>
  <si>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</si>
  <si>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</si>
  <si>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</si>
  <si>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</si>
  <si>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</si>
  <si>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</si>
  <si>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</si>
  <si>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</si>
  <si>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</si>
  <si>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</si>
  <si>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</si>
  <si>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</si>
  <si>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</si>
  <si>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</si>
  <si>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</si>
  <si>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</si>
  <si>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</si>
  <si>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</si>
  <si>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</si>
  <si>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</si>
  <si>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</si>
  <si>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</si>
  <si>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</si>
  <si>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</si>
  <si>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</si>
  <si>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</si>
  <si>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</si>
  <si>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</si>
  <si>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</si>
  <si>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</si>
  <si>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</si>
  <si>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</si>
  <si>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</si>
  <si>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</si>
  <si>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</si>
  <si>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</si>
  <si>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</si>
  <si>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</si>
  <si>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</si>
  <si>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</si>
  <si>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</si>
  <si>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</si>
  <si>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</si>
  <si>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</si>
  <si>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</si>
  <si>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</si>
  <si>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</si>
  <si>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</si>
  <si>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</si>
  <si>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</si>
  <si>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</si>
  <si>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</si>
  <si>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</si>
  <si>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</si>
  <si>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</si>
  <si>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</si>
  <si>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</si>
  <si>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</si>
  <si>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</si>
  <si>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</si>
  <si>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</si>
  <si>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</si>
  <si>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</si>
  <si>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</si>
  <si>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</si>
  <si>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</si>
  <si>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</si>
  <si>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</si>
  <si>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</si>
  <si>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</si>
  <si>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</si>
  <si>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</si>
  <si>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</si>
  <si>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</si>
  <si>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</si>
  <si>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</si>
  <si>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</si>
  <si>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</si>
  <si>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</si>
  <si>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</si>
  <si>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</si>
  <si>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</si>
  <si>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</si>
  <si>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</si>
  <si>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</si>
  <si>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</si>
  <si>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</si>
  <si>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</si>
  <si>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</si>
  <si>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</si>
  <si>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</si>
  <si>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</si>
  <si>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</si>
  <si>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</si>
  <si>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</si>
  <si>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</si>
  <si>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план на січень-липень 2017р.</t>
  </si>
  <si>
    <t>станом на 13.07.2017</t>
  </si>
  <si>
    <r>
      <t xml:space="preserve">станом на 13.07.2017р.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</si>
  <si>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13.07.2017р.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</si>
  <si>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13.07.2017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</si>
</sst>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3.15"/>
      <color indexed="8"/>
      <name val="Times New Roman"/>
      <family val="1"/>
    </font>
    <font>
      <sz val="4.35"/>
      <color indexed="8"/>
      <name val="Times New Roman"/>
      <family val="1"/>
    </font>
    <font>
      <sz val="8.45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3345915"/>
        <c:axId val="10351188"/>
      </c:lineChart>
      <c:catAx>
        <c:axId val="533459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51188"/>
        <c:crosses val="autoZero"/>
        <c:auto val="0"/>
        <c:lblOffset val="100"/>
        <c:tickLblSkip val="1"/>
        <c:noMultiLvlLbl val="0"/>
      </c:catAx>
      <c:valAx>
        <c:axId val="1035118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34591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6051829"/>
        <c:axId val="33139870"/>
      </c:lineChart>
      <c:catAx>
        <c:axId val="260518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39870"/>
        <c:crosses val="autoZero"/>
        <c:auto val="0"/>
        <c:lblOffset val="100"/>
        <c:tickLblSkip val="1"/>
        <c:noMultiLvlLbl val="0"/>
      </c:catAx>
      <c:valAx>
        <c:axId val="3313987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05182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9823375"/>
        <c:axId val="67083784"/>
      </c:lineChart>
      <c:catAx>
        <c:axId val="298233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83784"/>
        <c:crosses val="autoZero"/>
        <c:auto val="0"/>
        <c:lblOffset val="100"/>
        <c:tickLblSkip val="1"/>
        <c:noMultiLvlLbl val="0"/>
      </c:catAx>
      <c:valAx>
        <c:axId val="6708378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82337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6883145"/>
        <c:axId val="65077394"/>
      </c:lineChart>
      <c:catAx>
        <c:axId val="668831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77394"/>
        <c:crosses val="autoZero"/>
        <c:auto val="0"/>
        <c:lblOffset val="100"/>
        <c:tickLblSkip val="1"/>
        <c:noMultiLvlLbl val="0"/>
      </c:catAx>
      <c:valAx>
        <c:axId val="6507739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88314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48825635"/>
        <c:axId val="36777532"/>
      </c:lineChart>
      <c:catAx>
        <c:axId val="488256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77532"/>
        <c:crosses val="autoZero"/>
        <c:auto val="0"/>
        <c:lblOffset val="100"/>
        <c:tickLblSkip val="1"/>
        <c:noMultiLvlLbl val="0"/>
      </c:catAx>
      <c:valAx>
        <c:axId val="3677753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82563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2562333"/>
        <c:axId val="26190086"/>
      </c:lineChart>
      <c:catAx>
        <c:axId val="625623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90086"/>
        <c:crosses val="autoZero"/>
        <c:auto val="0"/>
        <c:lblOffset val="100"/>
        <c:tickLblSkip val="1"/>
        <c:noMultiLvlLbl val="0"/>
      </c:catAx>
      <c:valAx>
        <c:axId val="2619008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56233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34384183"/>
        <c:axId val="41022192"/>
      </c:lineChart>
      <c:catAx>
        <c:axId val="343841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22192"/>
        <c:crosses val="autoZero"/>
        <c:auto val="0"/>
        <c:lblOffset val="100"/>
        <c:tickLblSkip val="1"/>
        <c:noMultiLvlLbl val="0"/>
      </c:catAx>
      <c:valAx>
        <c:axId val="4102219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38418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13.07.2017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3655409"/>
        <c:axId val="34463226"/>
      </c:bar3DChart>
      <c:catAx>
        <c:axId val="33655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463226"/>
        <c:crosses val="autoZero"/>
        <c:auto val="1"/>
        <c:lblOffset val="100"/>
        <c:tickLblSkip val="1"/>
        <c:noMultiLvlLbl val="0"/>
      </c:catAx>
      <c:valAx>
        <c:axId val="34463226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655409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1733579"/>
        <c:axId val="40057892"/>
      </c:bar3DChart>
      <c:catAx>
        <c:axId val="4173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057892"/>
        <c:crosses val="autoZero"/>
        <c:auto val="1"/>
        <c:lblOffset val="100"/>
        <c:tickLblSkip val="1"/>
        <c:noMultiLvlLbl val="0"/>
      </c:catAx>
      <c:valAx>
        <c:axId val="40057892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33579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762 542,7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681 514,4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- 85 777,7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123 743,4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- 81 028,3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225.52589</v>
          </cell>
        </row>
      </sheetData>
      <sheetData sheetId="2">
        <row r="97">
          <cell r="D97">
            <v>1135.71022</v>
          </cell>
        </row>
      </sheetData>
      <sheetData sheetId="3">
        <row r="97">
          <cell r="D97">
            <v>102.57358</v>
          </cell>
        </row>
      </sheetData>
      <sheetData sheetId="4">
        <row r="97">
          <cell r="D97">
            <v>1399.2856000000002</v>
          </cell>
        </row>
      </sheetData>
      <sheetData sheetId="5">
        <row r="94">
          <cell r="D94">
            <v>7713.34596</v>
          </cell>
        </row>
      </sheetData>
      <sheetData sheetId="6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75</v>
      </c>
      <c r="Q1" s="122"/>
      <c r="R1" s="122"/>
      <c r="S1" s="122"/>
      <c r="T1" s="122"/>
      <c r="U1" s="123"/>
    </row>
    <row r="2" spans="1:21" ht="15" thickBot="1">
      <c r="A2" s="124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66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0" t="s">
        <v>47</v>
      </c>
      <c r="T3" s="131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2">
        <v>0</v>
      </c>
      <c r="T4" s="133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4">
        <v>0</v>
      </c>
      <c r="T5" s="135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6">
        <v>0</v>
      </c>
      <c r="T7" s="137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4">
        <v>0</v>
      </c>
      <c r="T14" s="135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4">
        <v>1</v>
      </c>
      <c r="T15" s="135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4">
        <v>0</v>
      </c>
      <c r="T17" s="135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4">
        <v>0</v>
      </c>
      <c r="T18" s="135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4">
        <v>0</v>
      </c>
      <c r="T19" s="135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4">
        <v>0</v>
      </c>
      <c r="T21" s="135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0">
        <f>SUM(S4:S22)</f>
        <v>1</v>
      </c>
      <c r="T23" s="14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8" t="s">
        <v>33</v>
      </c>
      <c r="Q26" s="138"/>
      <c r="R26" s="138"/>
      <c r="S26" s="13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2" t="s">
        <v>29</v>
      </c>
      <c r="Q27" s="142"/>
      <c r="R27" s="142"/>
      <c r="S27" s="14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3">
        <v>42767</v>
      </c>
      <c r="Q28" s="146">
        <f>'[2]січень 17'!$D$94</f>
        <v>9505.30341</v>
      </c>
      <c r="R28" s="146"/>
      <c r="S28" s="14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4"/>
      <c r="Q29" s="146"/>
      <c r="R29" s="146"/>
      <c r="S29" s="14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7" t="s">
        <v>45</v>
      </c>
      <c r="R31" s="14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9" t="s">
        <v>40</v>
      </c>
      <c r="R32" s="14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8" t="s">
        <v>30</v>
      </c>
      <c r="Q36" s="138"/>
      <c r="R36" s="138"/>
      <c r="S36" s="13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9" t="s">
        <v>31</v>
      </c>
      <c r="Q37" s="139"/>
      <c r="R37" s="139"/>
      <c r="S37" s="13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3">
        <v>42767</v>
      </c>
      <c r="Q38" s="145">
        <f>104633628.96/1000</f>
        <v>104633.62895999999</v>
      </c>
      <c r="R38" s="145"/>
      <c r="S38" s="14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4"/>
      <c r="Q39" s="145"/>
      <c r="R39" s="145"/>
      <c r="S39" s="14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74</v>
      </c>
      <c r="Q1" s="122"/>
      <c r="R1" s="122"/>
      <c r="S1" s="122"/>
      <c r="T1" s="122"/>
      <c r="U1" s="123"/>
    </row>
    <row r="2" spans="1:21" ht="15" thickBot="1">
      <c r="A2" s="124" t="s">
        <v>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73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2">
        <v>0</v>
      </c>
      <c r="T4" s="133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4">
        <v>0</v>
      </c>
      <c r="T5" s="135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6">
        <v>1</v>
      </c>
      <c r="T7" s="137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4">
        <v>0</v>
      </c>
      <c r="T14" s="135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4">
        <v>0</v>
      </c>
      <c r="T15" s="135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4">
        <v>0</v>
      </c>
      <c r="T17" s="135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4">
        <v>0</v>
      </c>
      <c r="T18" s="135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4">
        <v>0</v>
      </c>
      <c r="T19" s="135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4">
        <v>0</v>
      </c>
      <c r="T21" s="135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2">
        <v>0</v>
      </c>
      <c r="T23" s="153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0">
        <f>SUM(S4:S23)</f>
        <v>1</v>
      </c>
      <c r="T24" s="141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33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2" t="s">
        <v>29</v>
      </c>
      <c r="Q28" s="142"/>
      <c r="R28" s="142"/>
      <c r="S28" s="14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3">
        <v>42795</v>
      </c>
      <c r="Q29" s="146">
        <f>'[2]лютий'!$D$94</f>
        <v>7713.34596</v>
      </c>
      <c r="R29" s="146"/>
      <c r="S29" s="14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4"/>
      <c r="Q30" s="146"/>
      <c r="R30" s="146"/>
      <c r="S30" s="14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45</v>
      </c>
      <c r="R32" s="14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9" t="s">
        <v>40</v>
      </c>
      <c r="R33" s="14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8" t="s">
        <v>30</v>
      </c>
      <c r="Q37" s="138"/>
      <c r="R37" s="138"/>
      <c r="S37" s="13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 t="s">
        <v>31</v>
      </c>
      <c r="Q38" s="139"/>
      <c r="R38" s="139"/>
      <c r="S38" s="13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3">
        <v>42795</v>
      </c>
      <c r="Q39" s="145">
        <v>115182.07822999997</v>
      </c>
      <c r="R39" s="145"/>
      <c r="S39" s="14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4"/>
      <c r="Q40" s="145"/>
      <c r="R40" s="145"/>
      <c r="S40" s="14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78</v>
      </c>
      <c r="S1" s="122"/>
      <c r="T1" s="122"/>
      <c r="U1" s="122"/>
      <c r="V1" s="122"/>
      <c r="W1" s="123"/>
    </row>
    <row r="2" spans="1:23" ht="15" thickBot="1">
      <c r="A2" s="124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84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2">
        <v>0</v>
      </c>
      <c r="V4" s="133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4">
        <v>0</v>
      </c>
      <c r="V8" s="135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4">
        <v>0</v>
      </c>
      <c r="V9" s="135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4">
        <v>0</v>
      </c>
      <c r="V11" s="135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4">
        <v>0</v>
      </c>
      <c r="V12" s="135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4">
        <v>0</v>
      </c>
      <c r="V17" s="135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4">
        <v>0</v>
      </c>
      <c r="V20" s="135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4">
        <v>0</v>
      </c>
      <c r="V21" s="135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4">
        <v>0</v>
      </c>
      <c r="V22" s="135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4">
        <v>0</v>
      </c>
      <c r="V23" s="135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4">
        <v>0</v>
      </c>
      <c r="V24" s="135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2">
        <v>0</v>
      </c>
      <c r="V25" s="153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0">
        <f>SUM(U4:U25)</f>
        <v>1</v>
      </c>
      <c r="V26" s="141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 t="s">
        <v>33</v>
      </c>
      <c r="S29" s="138"/>
      <c r="T29" s="138"/>
      <c r="U29" s="13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3">
        <v>42826</v>
      </c>
      <c r="S31" s="146">
        <f>'[2]березень'!$D$97</f>
        <v>1399.2856000000002</v>
      </c>
      <c r="T31" s="146"/>
      <c r="U31" s="14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4"/>
      <c r="S32" s="146"/>
      <c r="T32" s="146"/>
      <c r="U32" s="14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45</v>
      </c>
      <c r="T34" s="14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9" t="s">
        <v>40</v>
      </c>
      <c r="T35" s="14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 t="s">
        <v>30</v>
      </c>
      <c r="S39" s="138"/>
      <c r="T39" s="138"/>
      <c r="U39" s="13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 t="s">
        <v>31</v>
      </c>
      <c r="S40" s="139"/>
      <c r="T40" s="139"/>
      <c r="U40" s="139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3">
        <v>42826</v>
      </c>
      <c r="S41" s="145">
        <v>114548.88999999997</v>
      </c>
      <c r="T41" s="145"/>
      <c r="U41" s="14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4"/>
      <c r="S42" s="145"/>
      <c r="T42" s="145"/>
      <c r="U42" s="14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87</v>
      </c>
      <c r="S1" s="122"/>
      <c r="T1" s="122"/>
      <c r="U1" s="122"/>
      <c r="V1" s="122"/>
      <c r="W1" s="123"/>
    </row>
    <row r="2" spans="1:23" ht="15" thickBot="1">
      <c r="A2" s="124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89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2">
        <v>0</v>
      </c>
      <c r="V4" s="133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4">
        <v>1</v>
      </c>
      <c r="V5" s="135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6">
        <v>0</v>
      </c>
      <c r="V6" s="137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6">
        <v>0</v>
      </c>
      <c r="V7" s="137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4">
        <v>0</v>
      </c>
      <c r="V9" s="135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4">
        <v>0</v>
      </c>
      <c r="V10" s="135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4">
        <v>0</v>
      </c>
      <c r="V11" s="135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4">
        <v>0</v>
      </c>
      <c r="V12" s="135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4">
        <v>0</v>
      </c>
      <c r="V17" s="135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4">
        <v>0</v>
      </c>
      <c r="V20" s="135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4">
        <v>1</v>
      </c>
      <c r="V22" s="135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0">
        <f>SUM(U4:U22)</f>
        <v>2</v>
      </c>
      <c r="V23" s="141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8" t="s">
        <v>33</v>
      </c>
      <c r="S26" s="138"/>
      <c r="T26" s="138"/>
      <c r="U26" s="13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29</v>
      </c>
      <c r="S27" s="142"/>
      <c r="T27" s="142"/>
      <c r="U27" s="14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>
        <v>42856</v>
      </c>
      <c r="S28" s="146">
        <f>'[2]квітень'!$D$97</f>
        <v>102.57358</v>
      </c>
      <c r="T28" s="146"/>
      <c r="U28" s="14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/>
      <c r="S29" s="146"/>
      <c r="T29" s="146"/>
      <c r="U29" s="14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7" t="s">
        <v>45</v>
      </c>
      <c r="T31" s="14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9" t="s">
        <v>40</v>
      </c>
      <c r="T32" s="14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8" t="s">
        <v>30</v>
      </c>
      <c r="S36" s="138"/>
      <c r="T36" s="138"/>
      <c r="U36" s="13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9" t="s">
        <v>31</v>
      </c>
      <c r="S37" s="139"/>
      <c r="T37" s="139"/>
      <c r="U37" s="139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>
        <v>42856</v>
      </c>
      <c r="S38" s="145">
        <v>94413.13370999995</v>
      </c>
      <c r="T38" s="145"/>
      <c r="U38" s="14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/>
      <c r="S39" s="145"/>
      <c r="T39" s="145"/>
      <c r="U39" s="14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92</v>
      </c>
      <c r="S1" s="122"/>
      <c r="T1" s="122"/>
      <c r="U1" s="122"/>
      <c r="V1" s="122"/>
      <c r="W1" s="123"/>
    </row>
    <row r="2" spans="1:23" ht="15" thickBot="1">
      <c r="A2" s="124" t="s">
        <v>94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95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2">
        <v>0</v>
      </c>
      <c r="V4" s="133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6">
        <v>1</v>
      </c>
      <c r="V7" s="137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4">
        <v>0</v>
      </c>
      <c r="V9" s="135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4">
        <v>0</v>
      </c>
      <c r="V10" s="135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4">
        <v>0</v>
      </c>
      <c r="V11" s="135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4">
        <v>0</v>
      </c>
      <c r="V12" s="135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4">
        <v>0</v>
      </c>
      <c r="V14" s="135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4">
        <v>0</v>
      </c>
      <c r="V17" s="135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4">
        <v>0</v>
      </c>
      <c r="V20" s="135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4">
        <v>0</v>
      </c>
      <c r="V22" s="135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4">
        <v>0</v>
      </c>
      <c r="V23" s="135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0">
        <f>SUM(U4:U23)</f>
        <v>1</v>
      </c>
      <c r="V24" s="141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8" t="s">
        <v>33</v>
      </c>
      <c r="S27" s="138"/>
      <c r="T27" s="138"/>
      <c r="U27" s="13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>
        <v>42887</v>
      </c>
      <c r="S29" s="146">
        <f>'[2]травень'!$D$97</f>
        <v>1135.71022</v>
      </c>
      <c r="T29" s="146"/>
      <c r="U29" s="14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/>
      <c r="S30" s="146"/>
      <c r="T30" s="146"/>
      <c r="U30" s="14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8" t="s">
        <v>30</v>
      </c>
      <c r="S37" s="138"/>
      <c r="T37" s="138"/>
      <c r="U37" s="13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9" t="s">
        <v>31</v>
      </c>
      <c r="S38" s="139"/>
      <c r="T38" s="139"/>
      <c r="U38" s="13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>
        <v>42887</v>
      </c>
      <c r="S39" s="145">
        <v>59637.061719999954</v>
      </c>
      <c r="T39" s="145"/>
      <c r="U39" s="14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/>
      <c r="S40" s="145"/>
      <c r="T40" s="145"/>
      <c r="U40" s="14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98</v>
      </c>
      <c r="S1" s="122"/>
      <c r="T1" s="122"/>
      <c r="U1" s="122"/>
      <c r="V1" s="122"/>
      <c r="W1" s="123"/>
    </row>
    <row r="2" spans="1:23" ht="15" thickBot="1">
      <c r="A2" s="124" t="s">
        <v>99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100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2">
        <v>0</v>
      </c>
      <c r="V4" s="133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4">
        <v>0</v>
      </c>
      <c r="V5" s="135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6">
        <v>1</v>
      </c>
      <c r="V6" s="137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6">
        <v>0</v>
      </c>
      <c r="V7" s="137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4">
        <v>0</v>
      </c>
      <c r="V8" s="135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4">
        <v>0</v>
      </c>
      <c r="V9" s="135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4">
        <v>0</v>
      </c>
      <c r="V11" s="135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4">
        <v>0</v>
      </c>
      <c r="V12" s="135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4">
        <v>0</v>
      </c>
      <c r="V13" s="135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4">
        <v>0</v>
      </c>
      <c r="V14" s="135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4">
        <v>0</v>
      </c>
      <c r="V15" s="135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4">
        <v>0</v>
      </c>
      <c r="V17" s="135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4">
        <v>0</v>
      </c>
      <c r="V20" s="135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4">
        <v>0</v>
      </c>
      <c r="V22" s="135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4">
        <v>0</v>
      </c>
      <c r="V23" s="135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0">
        <f>SUM(U4:U23)</f>
        <v>1</v>
      </c>
      <c r="V24" s="141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8" t="s">
        <v>33</v>
      </c>
      <c r="S27" s="138"/>
      <c r="T27" s="138"/>
      <c r="U27" s="13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>
        <v>42917</v>
      </c>
      <c r="S29" s="146">
        <f>'[2]червень'!$D$97</f>
        <v>225.52589</v>
      </c>
      <c r="T29" s="146"/>
      <c r="U29" s="14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/>
      <c r="S30" s="146"/>
      <c r="T30" s="146"/>
      <c r="U30" s="14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8" t="s">
        <v>30</v>
      </c>
      <c r="S37" s="138"/>
      <c r="T37" s="138"/>
      <c r="U37" s="13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9" t="s">
        <v>31</v>
      </c>
      <c r="S38" s="139"/>
      <c r="T38" s="139"/>
      <c r="U38" s="13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>
        <v>42917</v>
      </c>
      <c r="S39" s="145">
        <v>31922.249009999945</v>
      </c>
      <c r="T39" s="145"/>
      <c r="U39" s="14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/>
      <c r="S40" s="145"/>
      <c r="T40" s="145"/>
      <c r="U40" s="14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3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6" sqref="R4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101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103</v>
      </c>
      <c r="S1" s="122"/>
      <c r="T1" s="122"/>
      <c r="U1" s="122"/>
      <c r="V1" s="122"/>
      <c r="W1" s="123"/>
    </row>
    <row r="2" spans="1:23" ht="15" thickBot="1">
      <c r="A2" s="124" t="s">
        <v>105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106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AVERAGE(N4:N11)</f>
        <v>4745.71125</v>
      </c>
      <c r="R4" s="71">
        <v>0</v>
      </c>
      <c r="S4" s="72">
        <v>0</v>
      </c>
      <c r="T4" s="73">
        <v>0</v>
      </c>
      <c r="U4" s="132">
        <v>0</v>
      </c>
      <c r="V4" s="133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4745.7</v>
      </c>
      <c r="R5" s="75">
        <v>0</v>
      </c>
      <c r="S5" s="69">
        <v>0</v>
      </c>
      <c r="T5" s="76">
        <v>104.84</v>
      </c>
      <c r="U5" s="134">
        <v>0</v>
      </c>
      <c r="V5" s="135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1.25</v>
      </c>
      <c r="E6" s="113">
        <f t="shared" si="0"/>
        <v>0.050000000000000044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4745.7</v>
      </c>
      <c r="R6" s="77">
        <v>0</v>
      </c>
      <c r="S6" s="78">
        <v>0</v>
      </c>
      <c r="T6" s="79">
        <v>3.9</v>
      </c>
      <c r="U6" s="136">
        <v>0</v>
      </c>
      <c r="V6" s="137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4745.7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4745.7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</v>
      </c>
      <c r="D9" s="113">
        <v>9.22</v>
      </c>
      <c r="E9" s="113">
        <f>C9-D9</f>
        <v>-0.02000000000000135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16.19999999999954</v>
      </c>
      <c r="N9" s="69">
        <v>3228.7</v>
      </c>
      <c r="O9" s="69">
        <v>3500</v>
      </c>
      <c r="P9" s="3">
        <f t="shared" si="2"/>
        <v>0.9224857142857142</v>
      </c>
      <c r="Q9" s="2">
        <v>4745.7</v>
      </c>
      <c r="R9" s="77">
        <v>106</v>
      </c>
      <c r="S9" s="78">
        <v>0</v>
      </c>
      <c r="T9" s="76">
        <v>0</v>
      </c>
      <c r="U9" s="134">
        <v>0</v>
      </c>
      <c r="V9" s="135"/>
      <c r="W9" s="74">
        <f t="shared" si="3"/>
        <v>106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22.989999999999874</v>
      </c>
      <c r="N10" s="69">
        <v>2681.54</v>
      </c>
      <c r="O10" s="78">
        <v>3400</v>
      </c>
      <c r="P10" s="3">
        <f t="shared" si="2"/>
        <v>0.7886882352941177</v>
      </c>
      <c r="Q10" s="2">
        <v>4745.7</v>
      </c>
      <c r="R10" s="77">
        <v>0</v>
      </c>
      <c r="S10" s="78">
        <v>0</v>
      </c>
      <c r="T10" s="76">
        <v>1.1</v>
      </c>
      <c r="U10" s="134">
        <v>0</v>
      </c>
      <c r="V10" s="135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</v>
      </c>
      <c r="D11" s="113">
        <v>40.6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17.250000000000313</v>
      </c>
      <c r="N11" s="69">
        <v>2332.3</v>
      </c>
      <c r="O11" s="69">
        <v>3300</v>
      </c>
      <c r="P11" s="3">
        <f t="shared" si="2"/>
        <v>0.7067575757575758</v>
      </c>
      <c r="Q11" s="2">
        <v>4745.7</v>
      </c>
      <c r="R11" s="75">
        <v>0</v>
      </c>
      <c r="S11" s="69">
        <v>0</v>
      </c>
      <c r="T11" s="76">
        <v>205.2</v>
      </c>
      <c r="U11" s="134"/>
      <c r="V11" s="135"/>
      <c r="W11" s="74">
        <f t="shared" si="3"/>
        <v>205.2</v>
      </c>
    </row>
    <row r="12" spans="1:23" ht="12.75">
      <c r="A12" s="10">
        <v>42929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3800</v>
      </c>
      <c r="P12" s="3">
        <f t="shared" si="2"/>
        <v>0</v>
      </c>
      <c r="Q12" s="2">
        <v>4745.7</v>
      </c>
      <c r="R12" s="75"/>
      <c r="S12" s="69"/>
      <c r="T12" s="76"/>
      <c r="U12" s="134"/>
      <c r="V12" s="135"/>
      <c r="W12" s="74">
        <f t="shared" si="3"/>
        <v>0</v>
      </c>
    </row>
    <row r="13" spans="1:23" ht="12.75">
      <c r="A13" s="10">
        <v>42930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9600</v>
      </c>
      <c r="P13" s="3">
        <f t="shared" si="2"/>
        <v>0</v>
      </c>
      <c r="Q13" s="2">
        <v>4745.7</v>
      </c>
      <c r="R13" s="75"/>
      <c r="S13" s="69"/>
      <c r="T13" s="76"/>
      <c r="U13" s="134"/>
      <c r="V13" s="135"/>
      <c r="W13" s="74">
        <f t="shared" si="3"/>
        <v>0</v>
      </c>
    </row>
    <row r="14" spans="1:23" ht="12.75">
      <c r="A14" s="10">
        <v>42933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4745.7</v>
      </c>
      <c r="R14" s="75"/>
      <c r="S14" s="69"/>
      <c r="T14" s="80"/>
      <c r="U14" s="134"/>
      <c r="V14" s="135"/>
      <c r="W14" s="74">
        <f t="shared" si="3"/>
        <v>0</v>
      </c>
    </row>
    <row r="15" spans="1:23" ht="12.75">
      <c r="A15" s="10">
        <v>42934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4745.7</v>
      </c>
      <c r="R15" s="75"/>
      <c r="S15" s="69"/>
      <c r="T15" s="80"/>
      <c r="U15" s="134"/>
      <c r="V15" s="135"/>
      <c r="W15" s="74">
        <f t="shared" si="3"/>
        <v>0</v>
      </c>
    </row>
    <row r="16" spans="1:23" ht="12.75">
      <c r="A16" s="10">
        <v>42935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4745.7</v>
      </c>
      <c r="R16" s="75"/>
      <c r="S16" s="69"/>
      <c r="T16" s="80"/>
      <c r="U16" s="134"/>
      <c r="V16" s="135"/>
      <c r="W16" s="74">
        <f t="shared" si="3"/>
        <v>0</v>
      </c>
    </row>
    <row r="17" spans="1:23" ht="12.75">
      <c r="A17" s="10">
        <v>42936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4400</v>
      </c>
      <c r="P17" s="3">
        <f t="shared" si="2"/>
        <v>0</v>
      </c>
      <c r="Q17" s="2">
        <v>4745.7</v>
      </c>
      <c r="R17" s="75"/>
      <c r="S17" s="69"/>
      <c r="T17" s="80"/>
      <c r="U17" s="134"/>
      <c r="V17" s="135"/>
      <c r="W17" s="74">
        <f t="shared" si="3"/>
        <v>0</v>
      </c>
    </row>
    <row r="18" spans="1:23" ht="12.75">
      <c r="A18" s="10">
        <v>42937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5900</v>
      </c>
      <c r="P18" s="3">
        <f>N18/O18</f>
        <v>0</v>
      </c>
      <c r="Q18" s="2">
        <v>4745.7</v>
      </c>
      <c r="R18" s="75"/>
      <c r="S18" s="69"/>
      <c r="T18" s="76"/>
      <c r="U18" s="134"/>
      <c r="V18" s="135"/>
      <c r="W18" s="74">
        <f t="shared" si="3"/>
        <v>0</v>
      </c>
    </row>
    <row r="19" spans="1:23" ht="12.75">
      <c r="A19" s="10">
        <v>42940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4800</v>
      </c>
      <c r="P19" s="3">
        <f>N19/O19</f>
        <v>0</v>
      </c>
      <c r="Q19" s="2">
        <v>4745.7</v>
      </c>
      <c r="R19" s="75"/>
      <c r="S19" s="69"/>
      <c r="T19" s="76"/>
      <c r="U19" s="134"/>
      <c r="V19" s="135"/>
      <c r="W19" s="74">
        <f t="shared" si="3"/>
        <v>0</v>
      </c>
    </row>
    <row r="20" spans="1:23" ht="12.75">
      <c r="A20" s="10">
        <v>42941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4745.7</v>
      </c>
      <c r="R20" s="75"/>
      <c r="S20" s="69"/>
      <c r="T20" s="76"/>
      <c r="U20" s="134"/>
      <c r="V20" s="135"/>
      <c r="W20" s="74">
        <f t="shared" si="3"/>
        <v>0</v>
      </c>
    </row>
    <row r="21" spans="1:23" ht="12.75">
      <c r="A21" s="10">
        <v>42942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4745.7</v>
      </c>
      <c r="R21" s="81"/>
      <c r="S21" s="80"/>
      <c r="T21" s="76"/>
      <c r="U21" s="134"/>
      <c r="V21" s="135"/>
      <c r="W21" s="74">
        <f t="shared" si="3"/>
        <v>0</v>
      </c>
    </row>
    <row r="22" spans="1:23" ht="12.75">
      <c r="A22" s="10">
        <v>42943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5300</v>
      </c>
      <c r="P22" s="3">
        <f>N22/O22</f>
        <v>0</v>
      </c>
      <c r="Q22" s="2">
        <v>4745.7</v>
      </c>
      <c r="R22" s="81"/>
      <c r="S22" s="80"/>
      <c r="T22" s="76"/>
      <c r="U22" s="134"/>
      <c r="V22" s="135"/>
      <c r="W22" s="74">
        <f t="shared" si="3"/>
        <v>0</v>
      </c>
    </row>
    <row r="23" spans="1:23" ht="12.75">
      <c r="A23" s="10">
        <v>42944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11500</v>
      </c>
      <c r="P23" s="3">
        <f>N23/O23</f>
        <v>0</v>
      </c>
      <c r="Q23" s="2">
        <v>4745.7</v>
      </c>
      <c r="R23" s="81"/>
      <c r="S23" s="80"/>
      <c r="T23" s="76"/>
      <c r="U23" s="116"/>
      <c r="V23" s="117"/>
      <c r="W23" s="74">
        <f t="shared" si="3"/>
        <v>0</v>
      </c>
    </row>
    <row r="24" spans="1:23" ht="13.5" thickBot="1">
      <c r="A24" s="10">
        <v>42947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12893.4-587</f>
        <v>12306.4</v>
      </c>
      <c r="P24" s="3">
        <f t="shared" si="2"/>
        <v>0</v>
      </c>
      <c r="Q24" s="2">
        <v>4745.7</v>
      </c>
      <c r="R24" s="81"/>
      <c r="S24" s="80"/>
      <c r="T24" s="76"/>
      <c r="U24" s="134"/>
      <c r="V24" s="135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23146.15</v>
      </c>
      <c r="C25" s="92">
        <f t="shared" si="4"/>
        <v>540.35</v>
      </c>
      <c r="D25" s="115">
        <f t="shared" si="4"/>
        <v>212.85</v>
      </c>
      <c r="E25" s="115">
        <f t="shared" si="4"/>
        <v>327.50000000000006</v>
      </c>
      <c r="F25" s="92">
        <f t="shared" si="4"/>
        <v>663.35</v>
      </c>
      <c r="G25" s="92">
        <f t="shared" si="4"/>
        <v>2236.2</v>
      </c>
      <c r="H25" s="92">
        <f t="shared" si="4"/>
        <v>7001.55</v>
      </c>
      <c r="I25" s="92">
        <f t="shared" si="4"/>
        <v>837.15</v>
      </c>
      <c r="J25" s="92">
        <f t="shared" si="4"/>
        <v>318.05</v>
      </c>
      <c r="K25" s="92">
        <f t="shared" si="4"/>
        <v>511.6</v>
      </c>
      <c r="L25" s="92">
        <f t="shared" si="4"/>
        <v>2539</v>
      </c>
      <c r="M25" s="91">
        <f t="shared" si="4"/>
        <v>172.28999999999905</v>
      </c>
      <c r="N25" s="91">
        <f t="shared" si="4"/>
        <v>37965.69</v>
      </c>
      <c r="O25" s="91">
        <f t="shared" si="4"/>
        <v>120156.4</v>
      </c>
      <c r="P25" s="93">
        <f>N25/O25</f>
        <v>0.31596893715191204</v>
      </c>
      <c r="Q25" s="2"/>
      <c r="R25" s="82">
        <f>SUM(R4:R24)</f>
        <v>106</v>
      </c>
      <c r="S25" s="82">
        <f>SUM(S4:S24)</f>
        <v>0</v>
      </c>
      <c r="T25" s="82">
        <f>SUM(T4:T24)</f>
        <v>315.03999999999996</v>
      </c>
      <c r="U25" s="140">
        <f>SUM(U4:U24)</f>
        <v>1</v>
      </c>
      <c r="V25" s="141"/>
      <c r="W25" s="82">
        <f>R25+S25+U25+T25+V25</f>
        <v>422.03999999999996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8" t="s">
        <v>33</v>
      </c>
      <c r="S28" s="138"/>
      <c r="T28" s="138"/>
      <c r="U28" s="13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3">
        <v>42929</v>
      </c>
      <c r="S30" s="146">
        <v>206.30482</v>
      </c>
      <c r="T30" s="146"/>
      <c r="U30" s="146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4"/>
      <c r="S31" s="146"/>
      <c r="T31" s="146"/>
      <c r="U31" s="146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45</v>
      </c>
      <c r="T33" s="148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9" t="s">
        <v>40</v>
      </c>
      <c r="T34" s="149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8" t="s">
        <v>30</v>
      </c>
      <c r="S38" s="138"/>
      <c r="T38" s="138"/>
      <c r="U38" s="13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9" t="s">
        <v>31</v>
      </c>
      <c r="S39" s="139"/>
      <c r="T39" s="139"/>
      <c r="U39" s="139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3">
        <v>42929</v>
      </c>
      <c r="S40" s="145">
        <v>30161.806039999945</v>
      </c>
      <c r="T40" s="145"/>
      <c r="U40" s="145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4"/>
      <c r="S41" s="145"/>
      <c r="T41" s="145"/>
      <c r="U41" s="145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1" t="s">
        <v>107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2"/>
      <c r="N26" s="162"/>
    </row>
    <row r="27" spans="1:16" ht="54" customHeight="1">
      <c r="A27" s="154" t="s">
        <v>32</v>
      </c>
      <c r="B27" s="163" t="s">
        <v>43</v>
      </c>
      <c r="C27" s="163"/>
      <c r="D27" s="156" t="s">
        <v>49</v>
      </c>
      <c r="E27" s="157"/>
      <c r="F27" s="158" t="s">
        <v>44</v>
      </c>
      <c r="G27" s="159"/>
      <c r="H27" s="160" t="s">
        <v>52</v>
      </c>
      <c r="I27" s="156"/>
      <c r="J27" s="171"/>
      <c r="K27" s="172"/>
      <c r="L27" s="168" t="s">
        <v>36</v>
      </c>
      <c r="M27" s="169"/>
      <c r="N27" s="170"/>
      <c r="O27" s="164" t="s">
        <v>108</v>
      </c>
      <c r="P27" s="165"/>
    </row>
    <row r="28" spans="1:16" ht="30.75" customHeight="1">
      <c r="A28" s="155"/>
      <c r="B28" s="48" t="s">
        <v>104</v>
      </c>
      <c r="C28" s="22" t="s">
        <v>23</v>
      </c>
      <c r="D28" s="48" t="str">
        <f>B28</f>
        <v>план на січень-липень 2017р.</v>
      </c>
      <c r="E28" s="22" t="str">
        <f>C28</f>
        <v>факт</v>
      </c>
      <c r="F28" s="47" t="str">
        <f>B28</f>
        <v>план на січень-липень 2017р.</v>
      </c>
      <c r="G28" s="62" t="str">
        <f>C28</f>
        <v>факт</v>
      </c>
      <c r="H28" s="48" t="str">
        <f>B28</f>
        <v>план на січень-липень 2017р.</v>
      </c>
      <c r="I28" s="22" t="str">
        <f>C28</f>
        <v>факт</v>
      </c>
      <c r="J28" s="47"/>
      <c r="K28" s="62"/>
      <c r="L28" s="45" t="str">
        <f>D28</f>
        <v>план на січень-липень 2017р.</v>
      </c>
      <c r="M28" s="22" t="str">
        <f>C28</f>
        <v>факт</v>
      </c>
      <c r="N28" s="46" t="s">
        <v>24</v>
      </c>
      <c r="O28" s="159"/>
      <c r="P28" s="156"/>
    </row>
    <row r="29" spans="1:16" ht="23.25" customHeight="1" thickBot="1">
      <c r="A29" s="44">
        <f>липень!S40</f>
        <v>30161.806039999945</v>
      </c>
      <c r="B29" s="49">
        <v>19230</v>
      </c>
      <c r="C29" s="49">
        <v>1723.18</v>
      </c>
      <c r="D29" s="49">
        <v>13500</v>
      </c>
      <c r="E29" s="49">
        <v>3.73</v>
      </c>
      <c r="F29" s="49">
        <v>20050</v>
      </c>
      <c r="G29" s="49">
        <v>6883.25</v>
      </c>
      <c r="H29" s="49">
        <v>7</v>
      </c>
      <c r="I29" s="49">
        <v>8</v>
      </c>
      <c r="J29" s="49"/>
      <c r="K29" s="49"/>
      <c r="L29" s="63">
        <f>H29+F29+D29+J29+B29</f>
        <v>52787</v>
      </c>
      <c r="M29" s="50">
        <f>C29+E29+G29+I29</f>
        <v>8618.16</v>
      </c>
      <c r="N29" s="51">
        <f>M29-L29</f>
        <v>-44168.84</v>
      </c>
      <c r="O29" s="166">
        <f>липень!S30</f>
        <v>206.30482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416540</v>
      </c>
      <c r="C48" s="32">
        <v>374688.53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104615</v>
      </c>
      <c r="C49" s="32">
        <v>90633.56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119162.7</v>
      </c>
      <c r="C50" s="32">
        <v>111363.92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15199.1</v>
      </c>
      <c r="C51" s="32">
        <v>11748.9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71100</v>
      </c>
      <c r="C52" s="32">
        <v>54500.54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4250</v>
      </c>
      <c r="C53" s="32">
        <v>3778.99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16500</v>
      </c>
      <c r="C54" s="32">
        <v>15892.63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15175.89999999995</v>
      </c>
      <c r="C55" s="12">
        <v>18907.30999999999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762542.7</v>
      </c>
      <c r="C56" s="9">
        <v>681514.38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19230</v>
      </c>
      <c r="C58" s="9">
        <f>C29</f>
        <v>1723.18</v>
      </c>
    </row>
    <row r="59" spans="1:3" ht="25.5">
      <c r="A59" s="83" t="s">
        <v>54</v>
      </c>
      <c r="B59" s="9">
        <f>D29</f>
        <v>13500</v>
      </c>
      <c r="C59" s="9">
        <f>E29</f>
        <v>3.73</v>
      </c>
    </row>
    <row r="60" spans="1:3" ht="12.75">
      <c r="A60" s="83" t="s">
        <v>55</v>
      </c>
      <c r="B60" s="9">
        <f>F29</f>
        <v>20050</v>
      </c>
      <c r="C60" s="9">
        <f>G29</f>
        <v>6883.25</v>
      </c>
    </row>
    <row r="61" spans="1:3" ht="25.5">
      <c r="A61" s="83" t="s">
        <v>56</v>
      </c>
      <c r="B61" s="9">
        <f>H29</f>
        <v>7</v>
      </c>
      <c r="C61" s="9">
        <f>I29</f>
        <v>8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2017-06-23T07:40:28Z</cp:lastPrinted>
  <dcterms:created xsi:type="dcterms:W3CDTF">2006-11-30T08:16:02Z</dcterms:created>
  <dcterms:modified xsi:type="dcterms:W3CDTF">2017-07-13T07:42:54Z</dcterms:modified>
  <cp:category/>
  <cp:version/>
  <cp:contentType/>
  <cp:contentStatus/>
</cp:coreProperties>
</file>